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上下水道係\01_簡易水道\@水道バックアップ\19公営企業会計関係\（毎年度報告）経営比較分析表\R5(R4決算)\提出\"/>
    </mc:Choice>
  </mc:AlternateContent>
  <workbookProtection workbookAlgorithmName="SHA-512" workbookHashValue="pQNx48wE8uxZUrQwB1FHwkhO98559z9oAJ5TTtszmbXAtXtsDhxFj4lQVZBYGRLq0pf6PTuTd+xpKfgo6JWlpA==" workbookSaltValue="5s8jIwFLkg5f3edTbyVqE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T10" i="4"/>
  <c r="AL10" i="4"/>
  <c r="AD10" i="4"/>
  <c r="W10" i="4"/>
  <c r="I10" i="4"/>
  <c r="B10" i="4"/>
  <c r="AL8" i="4"/>
  <c r="AD8" i="4"/>
  <c r="P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<sst xmlns="http://schemas.openxmlformats.org/spreadsheetml/2006/main" count="247" uniqueCount="119">
  <si>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</si>
  <si>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</si>
  <si>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</si>
  <si>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</si>
  <si>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</si>
  <si>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</si>
  <si>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</si>
  <si>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</si>
  <si>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</si>
  <si>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</si>
  <si>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</si>
  <si>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</si>
  <si>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</si>
  <si>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</si>
  <si>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</si>
  <si>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</si>
  <si>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</si>
  <si>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</si>
  <si>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</si>
  <si>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</si>
  <si>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</si>
  <si>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</si>
  <si>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</si>
  <si>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</si>
  <si>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</si>
  <si>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</si>
  <si>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</si>
  <si>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</si>
  <si>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</si>
  <si>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</si>
  <si>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</si>
  <si>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</si>
  <si>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</si>
  <si>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</si>
  <si>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</si>
  <si>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</si>
  <si>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</si>
  <si>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</si>
  <si>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</si>
  <si>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</si>
  <si>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</si>
  <si>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</si>
  <si>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</si>
  <si>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</si>
  <si>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</si>
  <si>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</si>
  <si>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</si>
  <si>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</si>
  <si>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</si>
  <si>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</si>
  <si>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</si>
  <si>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</si>
  <si>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</si>
  <si>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</si>
  <si>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</si>
  <si>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</si>
  <si>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</si>
  <si>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</si>
  <si>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</si>
  <si>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</si>
  <si>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</si>
  <si>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</si>
  <si>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</si>
  <si>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</si>
  <si>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</si>
  <si>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</si>
  <si>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</si>
  <si>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</si>
  <si>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</si>
  <si>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</si>
  <si>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</si>
  <si>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</si>
  <si>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</si>
  <si>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</si>
  <si>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</si>
  <si>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</si>
  <si>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</si>
  <si>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</si>
  <si>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</si>
  <si>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</si>
  <si>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</si>
  <si>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</si>
  <si>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</si>
  <si>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</si>
  <si>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</si>
  <si>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</si>
  <si>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</si>
  <si>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</si>
  <si>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</si>
  <si>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</si>
  <si>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</si>
  <si>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</si>
  <si>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</si>
  <si>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</si>
  <si>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</si>
  <si>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</si>
  <si>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</si>
  <si>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</si>
  <si>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幌延町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</si>
  <si>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</si>
  <si>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</si>
  <si>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</si>
  <si>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</si>
  <si>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</si>
  <si>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</si>
  <si>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</si>
  <si>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</si>
  <si>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</si>
  <si>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</si>
  <si>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</si>
  <si>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</si>
  <si>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</si>
  <si>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</si>
  <si>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</si>
  <si>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</si>
  <si>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</si>
  <si>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公共下水道処理区域外については、合併処理浄化槽を用いた個別排水処理を行っているが、合併浄化槽の設置から維持管理については、公費で負担している。
　汲取り方式や単独浄化槽からの移行については、落ち着いた状況にある。未だ非水洗化である世帯や単独浄化槽を継続使用している世帯については、水洗化の利便性や効果に理解はしながらも、老朽家屋に居住し、設備投資する金銭的余裕がない高齢世帯も多いため、今後、合併浄化槽に移行する可能性は低いと考える。
　また、少ない件数ながら新築住宅の建設は断続的であるものの、合併浄化槽の設置の増加に比例して維持管理費も増加し、支出が収入を上回る状況にあるため、一般会計からの繰入金に頼らざるを得ない経営が続いている。
　維持管理費については、稼働に必要な業務項目を委託するなど、費用の削減に努めており、これ以上の経費削減は困難である。
</t>
    <phoneticPr fontId="4"/>
  </si>
  <si>
    <t>　平成14年度から合併浄化槽の設置を行っているため、設置後10年以上を経過している浄化槽が多く、ブロアー等の故障が増加傾向にあることから、機器等の交換を計画的に行っている。
　</t>
    <phoneticPr fontId="4"/>
  </si>
  <si>
    <t>合併浄化槽に係る諸経費については、使用者負担にすることで軽減することはできるが、著しく公平性を欠くため、実現は不可能である。そのため、如何に負担を抑えることができるかが課題となるが、適切な維持管理と、故障時の迅速な対応により、浄化槽本体を更新することなく、延命を図ることが効果的であると考える。
　料金収入の面では、これまで見直し・料金改定を行ってきているが、健全経営のための財源確保として、更なる改定は必要である。ただし、急激な負担増を避けるためにも計画的な料金改定を検討したうえで、水道料金との連動や均衡性にも考量した料金設定を行わなければならない。
　小規模自治体においては、独立採算性による経営は極めて困難である。一般会計からの繰入金の増は、町全体の財政を圧迫することにつながるため、より健全な経営を行うことが必要である。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</si>
</sst>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DB-4E91-9C20-0F1A4152B37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8DB-4E91-9C20-0F1A4152B37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c:v>
                </c:pt>
                <c:pt idx="1">
                  <c:v>40.22</c:v>
                </c:pt>
                <c:pt idx="2">
                  <c:v>39.67</c:v>
                </c:pt>
                <c:pt idx="3">
                  <c:v>39.130000000000003</c:v>
                </c:pt>
                <c:pt idx="4">
                  <c:v>38.590000000000003</c:v>
                </c:pt>
              </c:numCache>
            </c:numRef>
          </c:val>
          <c:extLst>
            <c:ext xmlns:c16="http://schemas.microsoft.com/office/drawing/2014/chart" uri="{C3380CC4-5D6E-409C-BE32-E72D297353CC}">
              <c16:uniqueId val="{00000000-C5FC-4AA8-A120-433A01150CD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C5FC-4AA8-A120-433A01150CD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FCB-4EB3-B786-9210BDEF761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EFCB-4EB3-B786-9210BDEF761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50.58</c:v>
                </c:pt>
                <c:pt idx="1">
                  <c:v>57.61</c:v>
                </c:pt>
                <c:pt idx="2">
                  <c:v>59.86</c:v>
                </c:pt>
                <c:pt idx="3">
                  <c:v>59.48</c:v>
                </c:pt>
                <c:pt idx="4">
                  <c:v>64.25</c:v>
                </c:pt>
              </c:numCache>
            </c:numRef>
          </c:val>
          <c:extLst>
            <c:ext xmlns:c16="http://schemas.microsoft.com/office/drawing/2014/chart" uri="{C3380CC4-5D6E-409C-BE32-E72D297353CC}">
              <c16:uniqueId val="{00000000-EE55-485B-A500-13BAFE4262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55-485B-A500-13BAFE4262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F2-4D2E-A085-0216A9FC655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F2-4D2E-A085-0216A9FC655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62-4316-A3FB-CF3F4B361B9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62-4316-A3FB-CF3F4B361B9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0E-46C8-A7F0-3ED79A46D8B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0E-46C8-A7F0-3ED79A46D8B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D2-4D25-BA4E-735F9212B71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D2-4D25-BA4E-735F9212B71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AE-418A-9F92-0D63D516C4C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AAAE-418A-9F92-0D63D516C4C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47.93</c:v>
                </c:pt>
                <c:pt idx="1">
                  <c:v>52.97</c:v>
                </c:pt>
                <c:pt idx="2">
                  <c:v>54.1</c:v>
                </c:pt>
                <c:pt idx="3">
                  <c:v>53.31</c:v>
                </c:pt>
                <c:pt idx="4">
                  <c:v>44.48</c:v>
                </c:pt>
              </c:numCache>
            </c:numRef>
          </c:val>
          <c:extLst>
            <c:ext xmlns:c16="http://schemas.microsoft.com/office/drawing/2014/chart" uri="{C3380CC4-5D6E-409C-BE32-E72D297353CC}">
              <c16:uniqueId val="{00000000-1122-488F-8069-C54BD32C297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1122-488F-8069-C54BD32C297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387.11</c:v>
                </c:pt>
                <c:pt idx="1">
                  <c:v>350.79</c:v>
                </c:pt>
                <c:pt idx="2">
                  <c:v>357.7</c:v>
                </c:pt>
                <c:pt idx="3">
                  <c:v>364.74</c:v>
                </c:pt>
                <c:pt idx="4">
                  <c:v>436.43</c:v>
                </c:pt>
              </c:numCache>
            </c:numRef>
          </c:val>
          <c:extLst>
            <c:ext xmlns:c16="http://schemas.microsoft.com/office/drawing/2014/chart" uri="{C3380CC4-5D6E-409C-BE32-E72D297353CC}">
              <c16:uniqueId val="{00000000-E30F-4CE9-9B27-5770CAFC948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E30F-4CE9-9B27-5770CAFC948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V58" zoomScaleNormal="100" workbookViewId="0">
      <selection activeCell="BM89" sqref="BM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幌延町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非設置</v>
      </c>
      <c r="AE8" s="36"/>
      <c r="AF8" s="36"/>
      <c r="AG8" s="36"/>
      <c r="AH8" s="36"/>
      <c r="AI8" s="36"/>
      <c r="AJ8" s="36"/>
      <c r="AK8" s="3"/>
      <c r="AL8" s="37">
        <f>データ!S6</f>
        <v>2196</v>
      </c>
      <c r="AM8" s="37"/>
      <c r="AN8" s="37"/>
      <c r="AO8" s="37"/>
      <c r="AP8" s="37"/>
      <c r="AQ8" s="37"/>
      <c r="AR8" s="37"/>
      <c r="AS8" s="37"/>
      <c r="AT8" s="38">
        <f>データ!T6</f>
        <v>574.1</v>
      </c>
      <c r="AU8" s="38"/>
      <c r="AV8" s="38"/>
      <c r="AW8" s="38"/>
      <c r="AX8" s="38"/>
      <c r="AY8" s="38"/>
      <c r="AZ8" s="38"/>
      <c r="BA8" s="38"/>
      <c r="BB8" s="38">
        <f>データ!U6</f>
        <v>3.83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15.32</v>
      </c>
      <c r="Q10" s="38"/>
      <c r="R10" s="38"/>
      <c r="S10" s="38"/>
      <c r="T10" s="38"/>
      <c r="U10" s="38"/>
      <c r="V10" s="38"/>
      <c r="W10" s="38">
        <f>データ!Q6</f>
        <v>100</v>
      </c>
      <c r="X10" s="38"/>
      <c r="Y10" s="38"/>
      <c r="Z10" s="38"/>
      <c r="AA10" s="38"/>
      <c r="AB10" s="38"/>
      <c r="AC10" s="38"/>
      <c r="AD10" s="37">
        <f>データ!R6</f>
        <v>3790</v>
      </c>
      <c r="AE10" s="37"/>
      <c r="AF10" s="37"/>
      <c r="AG10" s="37"/>
      <c r="AH10" s="37"/>
      <c r="AI10" s="37"/>
      <c r="AJ10" s="37"/>
      <c r="AK10" s="2"/>
      <c r="AL10" s="37">
        <f>データ!V6</f>
        <v>331</v>
      </c>
      <c r="AM10" s="37"/>
      <c r="AN10" s="37"/>
      <c r="AO10" s="37"/>
      <c r="AP10" s="37"/>
      <c r="AQ10" s="37"/>
      <c r="AR10" s="37"/>
      <c r="AS10" s="37"/>
      <c r="AT10" s="38">
        <f>データ!W6</f>
        <v>0.5</v>
      </c>
      <c r="AU10" s="38"/>
      <c r="AV10" s="38"/>
      <c r="AW10" s="38"/>
      <c r="AX10" s="38"/>
      <c r="AY10" s="38"/>
      <c r="AZ10" s="38"/>
      <c r="BA10" s="38"/>
      <c r="BB10" s="38">
        <f>データ!X6</f>
        <v>662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【881.57】</v>
      </c>
      <c r="I86" s="12" t="str">
        <f>データ!CA6</f>
        <v>【46.46】</v>
      </c>
      <c r="J86" s="12" t="str">
        <f>データ!CL6</f>
        <v>【339.86】</v>
      </c>
      <c r="K86" s="12" t="str">
        <f>データ!CW6</f>
        <v>【45.78】</v>
      </c>
      <c r="L86" s="12" t="str">
        <f>データ!DH6</f>
        <v>【81.82】</v>
      </c>
      <c r="M86" s="12" t="s">
        <v>44</v>
      </c>
      <c r="N86" s="12" t="s">
        <v>43</v>
      </c>
      <c r="O86" s="12" t="str">
        <f>データ!EO6</f>
        <v>【-】</v>
      </c>
    </row>
  </sheetData>
  <sheetProtection algorithmName="SHA-512" hashValue="9GWKRYPy97WYdzL53U7kCfsjQwKgGVi1ZmJgDwhDJTgvt2E5y1faQ2fKp3UKwz7FKNcdWsGtcYSgfRqOwYsaxw==" saltValue="Zss9btaslBuBzyb7R1aIK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15202</v>
      </c>
      <c r="D6" s="19">
        <f t="shared" si="3"/>
        <v>47</v>
      </c>
      <c r="E6" s="19">
        <f t="shared" si="3"/>
        <v>18</v>
      </c>
      <c r="F6" s="19">
        <f t="shared" si="3"/>
        <v>1</v>
      </c>
      <c r="G6" s="19">
        <f t="shared" si="3"/>
        <v>0</v>
      </c>
      <c r="H6" s="19" t="str">
        <f t="shared" si="3"/>
        <v>北海道　幌延町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15.32</v>
      </c>
      <c r="Q6" s="20">
        <f t="shared" si="3"/>
        <v>100</v>
      </c>
      <c r="R6" s="20">
        <f t="shared" si="3"/>
        <v>3790</v>
      </c>
      <c r="S6" s="20">
        <f t="shared" si="3"/>
        <v>2196</v>
      </c>
      <c r="T6" s="20">
        <f t="shared" si="3"/>
        <v>574.1</v>
      </c>
      <c r="U6" s="20">
        <f t="shared" si="3"/>
        <v>3.83</v>
      </c>
      <c r="V6" s="20">
        <f t="shared" si="3"/>
        <v>331</v>
      </c>
      <c r="W6" s="20">
        <f t="shared" si="3"/>
        <v>0.5</v>
      </c>
      <c r="X6" s="20">
        <f t="shared" si="3"/>
        <v>662</v>
      </c>
      <c r="Y6" s="21">
        <f>IF(Y7="",NA(),Y7)</f>
        <v>50.58</v>
      </c>
      <c r="Z6" s="21">
        <f t="shared" ref="Z6:AH6" si="4">IF(Z7="",NA(),Z7)</f>
        <v>57.61</v>
      </c>
      <c r="AA6" s="21">
        <f t="shared" si="4"/>
        <v>59.86</v>
      </c>
      <c r="AB6" s="21">
        <f t="shared" si="4"/>
        <v>59.48</v>
      </c>
      <c r="AC6" s="21">
        <f t="shared" si="4"/>
        <v>64.25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855.65</v>
      </c>
      <c r="BL6" s="21">
        <f t="shared" si="7"/>
        <v>862.99</v>
      </c>
      <c r="BM6" s="21">
        <f t="shared" si="7"/>
        <v>782.91</v>
      </c>
      <c r="BN6" s="21">
        <f t="shared" si="7"/>
        <v>783.21</v>
      </c>
      <c r="BO6" s="21">
        <f t="shared" si="7"/>
        <v>902.04</v>
      </c>
      <c r="BP6" s="20" t="str">
        <f>IF(BP7="","",IF(BP7="-","【-】","【"&amp;SUBSTITUTE(TEXT(BP7,"#,##0.00"),"-","△")&amp;"】"))</f>
        <v>【881.57】</v>
      </c>
      <c r="BQ6" s="21">
        <f>IF(BQ7="",NA(),BQ7)</f>
        <v>47.93</v>
      </c>
      <c r="BR6" s="21">
        <f t="shared" ref="BR6:BZ6" si="8">IF(BR7="",NA(),BR7)</f>
        <v>52.97</v>
      </c>
      <c r="BS6" s="21">
        <f t="shared" si="8"/>
        <v>54.1</v>
      </c>
      <c r="BT6" s="21">
        <f t="shared" si="8"/>
        <v>53.31</v>
      </c>
      <c r="BU6" s="21">
        <f t="shared" si="8"/>
        <v>44.48</v>
      </c>
      <c r="BV6" s="21">
        <f t="shared" si="8"/>
        <v>52.23</v>
      </c>
      <c r="BW6" s="21">
        <f t="shared" si="8"/>
        <v>50.06</v>
      </c>
      <c r="BX6" s="21">
        <f t="shared" si="8"/>
        <v>49.38</v>
      </c>
      <c r="BY6" s="21">
        <f t="shared" si="8"/>
        <v>48.53</v>
      </c>
      <c r="BZ6" s="21">
        <f t="shared" si="8"/>
        <v>46.11</v>
      </c>
      <c r="CA6" s="20" t="str">
        <f>IF(CA7="","",IF(CA7="-","【-】","【"&amp;SUBSTITUTE(TEXT(CA7,"#,##0.00"),"-","△")&amp;"】"))</f>
        <v>【46.46】</v>
      </c>
      <c r="CB6" s="21">
        <f>IF(CB7="",NA(),CB7)</f>
        <v>387.11</v>
      </c>
      <c r="CC6" s="21">
        <f t="shared" ref="CC6:CK6" si="9">IF(CC7="",NA(),CC7)</f>
        <v>350.79</v>
      </c>
      <c r="CD6" s="21">
        <f t="shared" si="9"/>
        <v>357.7</v>
      </c>
      <c r="CE6" s="21">
        <f t="shared" si="9"/>
        <v>364.74</v>
      </c>
      <c r="CF6" s="21">
        <f t="shared" si="9"/>
        <v>436.43</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40</v>
      </c>
      <c r="CN6" s="21">
        <f t="shared" ref="CN6:CV6" si="10">IF(CN7="",NA(),CN7)</f>
        <v>40.22</v>
      </c>
      <c r="CO6" s="21">
        <f t="shared" si="10"/>
        <v>39.67</v>
      </c>
      <c r="CP6" s="21">
        <f t="shared" si="10"/>
        <v>39.130000000000003</v>
      </c>
      <c r="CQ6" s="21">
        <f t="shared" si="10"/>
        <v>38.590000000000003</v>
      </c>
      <c r="CR6" s="21">
        <f t="shared" si="10"/>
        <v>50.56</v>
      </c>
      <c r="CS6" s="21">
        <f t="shared" si="10"/>
        <v>47.35</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15202</v>
      </c>
      <c r="D7" s="23">
        <v>47</v>
      </c>
      <c r="E7" s="23">
        <v>18</v>
      </c>
      <c r="F7" s="23">
        <v>1</v>
      </c>
      <c r="G7" s="23">
        <v>0</v>
      </c>
      <c r="H7" s="23" t="s">
        <v>98</v>
      </c>
      <c r="I7" s="23" t="s">
        <v>99</v>
      </c>
      <c r="J7" s="23" t="s">
        <v>100</v>
      </c>
      <c r="K7" s="23" t="s">
        <v>101</v>
      </c>
      <c r="L7" s="23" t="s">
        <v>102</v>
      </c>
      <c r="M7" s="23" t="s">
        <v>103</v>
      </c>
      <c r="N7" s="24" t="s">
        <v>104</v>
      </c>
      <c r="O7" s="24" t="s">
        <v>105</v>
      </c>
      <c r="P7" s="24">
        <v>15.32</v>
      </c>
      <c r="Q7" s="24">
        <v>100</v>
      </c>
      <c r="R7" s="24">
        <v>3790</v>
      </c>
      <c r="S7" s="24">
        <v>2196</v>
      </c>
      <c r="T7" s="24">
        <v>574.1</v>
      </c>
      <c r="U7" s="24">
        <v>3.83</v>
      </c>
      <c r="V7" s="24">
        <v>331</v>
      </c>
      <c r="W7" s="24">
        <v>0.5</v>
      </c>
      <c r="X7" s="24">
        <v>662</v>
      </c>
      <c r="Y7" s="24">
        <v>50.58</v>
      </c>
      <c r="Z7" s="24">
        <v>57.61</v>
      </c>
      <c r="AA7" s="24">
        <v>59.86</v>
      </c>
      <c r="AB7" s="24">
        <v>59.48</v>
      </c>
      <c r="AC7" s="24">
        <v>64.25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855.65</v>
      </c>
      <c r="BL7" s="24">
        <v>862.99</v>
      </c>
      <c r="BM7" s="24">
        <v>782.91</v>
      </c>
      <c r="BN7" s="24">
        <v>783.21</v>
      </c>
      <c r="BO7" s="24">
        <v>902.04</v>
      </c>
      <c r="BP7" s="24">
        <v>881.57</v>
      </c>
      <c r="BQ7" s="24">
        <v>47.93</v>
      </c>
      <c r="BR7" s="24">
        <v>52.97</v>
      </c>
      <c r="BS7" s="24">
        <v>54.1</v>
      </c>
      <c r="BT7" s="24">
        <v>53.31</v>
      </c>
      <c r="BU7" s="24">
        <v>44.48</v>
      </c>
      <c r="BV7" s="24">
        <v>52.23</v>
      </c>
      <c r="BW7" s="24">
        <v>50.06</v>
      </c>
      <c r="BX7" s="24">
        <v>49.38</v>
      </c>
      <c r="BY7" s="24">
        <v>48.53</v>
      </c>
      <c r="BZ7" s="24">
        <v>46.11</v>
      </c>
      <c r="CA7" s="24">
        <v>46.46</v>
      </c>
      <c r="CB7" s="24">
        <v>387.11</v>
      </c>
      <c r="CC7" s="24">
        <v>350.79</v>
      </c>
      <c r="CD7" s="24">
        <v>357.7</v>
      </c>
      <c r="CE7" s="24">
        <v>364.74</v>
      </c>
      <c r="CF7" s="24">
        <v>436.43</v>
      </c>
      <c r="CG7" s="24">
        <v>294.05</v>
      </c>
      <c r="CH7" s="24">
        <v>309.22000000000003</v>
      </c>
      <c r="CI7" s="24">
        <v>316.97000000000003</v>
      </c>
      <c r="CJ7" s="24">
        <v>326.17</v>
      </c>
      <c r="CK7" s="24">
        <v>336.93</v>
      </c>
      <c r="CL7" s="24">
        <v>339.86</v>
      </c>
      <c r="CM7" s="24">
        <v>40</v>
      </c>
      <c r="CN7" s="24">
        <v>40.22</v>
      </c>
      <c r="CO7" s="24">
        <v>39.67</v>
      </c>
      <c r="CP7" s="24">
        <v>39.130000000000003</v>
      </c>
      <c r="CQ7" s="24">
        <v>38.590000000000003</v>
      </c>
      <c r="CR7" s="24">
        <v>50.56</v>
      </c>
      <c r="CS7" s="24">
        <v>47.35</v>
      </c>
      <c r="CT7" s="24">
        <v>46.36</v>
      </c>
      <c r="CU7" s="24">
        <v>46.45</v>
      </c>
      <c r="CV7" s="24">
        <v>45.36</v>
      </c>
      <c r="CW7" s="24">
        <v>45.78</v>
      </c>
      <c r="CX7" s="24">
        <v>100</v>
      </c>
      <c r="CY7" s="24">
        <v>100</v>
      </c>
      <c r="CZ7" s="24">
        <v>100</v>
      </c>
      <c r="DA7" s="24">
        <v>100</v>
      </c>
      <c r="DB7" s="24">
        <v>100</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root</cp:lastModifiedBy>
  <dcterms:created xsi:type="dcterms:W3CDTF">2023-12-12T03:01:34Z</dcterms:created>
  <dcterms:modified xsi:type="dcterms:W3CDTF">2024-01-18T01:43:01Z</dcterms:modified>
  <cp:category/>
</cp:coreProperties>
</file>